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16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<sst xmlns="http://schemas.openxmlformats.org/spreadsheetml/2006/main" count="243" uniqueCount="144">
  <si>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</si>
  <si>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</si>
  <si>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</si>
  <si>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</si>
  <si>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</si>
  <si>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</si>
  <si>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</si>
  <si>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</si>
  <si>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</si>
  <si>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</si>
  <si>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</si>
  <si>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</si>
  <si>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</si>
  <si>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</si>
  <si>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</si>
  <si>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</si>
  <si>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</si>
  <si>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</si>
  <si>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</si>
  <si>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</si>
  <si>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</si>
  <si>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</si>
  <si>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</si>
  <si>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</si>
  <si>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</si>
  <si>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</si>
  <si>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</si>
  <si>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</si>
  <si>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</si>
  <si>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</si>
  <si>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</si>
  <si>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</si>
  <si>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</si>
  <si>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</si>
  <si>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</si>
  <si>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</si>
  <si>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</si>
  <si>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</si>
  <si>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</si>
  <si>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</si>
  <si>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</si>
  <si>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</si>
  <si>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</si>
  <si>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</si>
  <si>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</si>
  <si>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</si>
  <si>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</si>
  <si>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</si>
  <si>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</si>
  <si>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</si>
  <si>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</si>
  <si>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</si>
  <si>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</si>
  <si>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</si>
  <si>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</si>
  <si>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</si>
  <si>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</si>
  <si>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</si>
  <si>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</si>
  <si>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</si>
  <si>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</si>
  <si>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30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</si>
  <si>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</si>
  <si>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</si>
  <si>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</si>
  <si>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</si>
  <si>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</si>
  <si>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</si>
  <si>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</si>
  <si>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</si>
  <si>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</si>
  <si>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</si>
  <si>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</si>
  <si>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</si>
  <si>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</si>
  <si>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</si>
  <si>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</si>
  <si>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</si>
  <si>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</si>
  <si>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</si>
  <si>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</si>
  <si>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</si>
  <si>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</si>
  <si>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</si>
  <si>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</si>
  <si>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</si>
  <si>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</si>
  <si>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</si>
  <si>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</si>
  <si>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</si>
  <si>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</si>
  <si>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</si>
  <si>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</si>
  <si>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Победы 30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</si>
  <si>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</si>
  <si>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</si>
  <si>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</si>
  <si>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</si>
  <si>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</si>
  <si>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</si>
  <si>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</si>
  <si>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</si>
  <si>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</si>
  <si>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</si>
  <si>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</si>
  <si>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</si>
  <si>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</si>
  <si>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</si>
  <si>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</si>
  <si>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</si>
  <si>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</si>
  <si>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</si>
  <si>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</si>
  <si>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</si>
  <si>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</si>
  <si>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</si>
  <si>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</si>
  <si>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</si>
  <si>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</si>
  <si>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</si>
  <si>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</si>
  <si>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</si>
  <si>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</si>
  <si>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</si>
  <si>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м3</t>
  </si>
  <si>
    <t>РУ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</si>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</sst>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2" fillId="0" borderId="14" xfId="0" applyFont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wrapText="1" indent="2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 indent="2"/>
    </xf>
    <xf numFmtId="0" fontId="42" fillId="0" borderId="10" xfId="0" applyFont="1" applyBorder="1" applyAlignment="1">
      <alignment horizontal="left" vertical="center" wrapText="1" indent="3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indent="2"/>
    </xf>
    <xf numFmtId="0" fontId="4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4.25">
      <c r="A3" s="53" t="s">
        <v>61</v>
      </c>
      <c r="B3" s="53"/>
      <c r="C3" s="53"/>
      <c r="D3" s="53"/>
      <c r="E3" s="53"/>
    </row>
    <row r="4" spans="1:5" ht="14.25">
      <c r="A4" s="54" t="s">
        <v>0</v>
      </c>
      <c r="B4" s="54"/>
      <c r="C4" s="54"/>
      <c r="D4" s="54"/>
      <c r="E4" s="54"/>
    </row>
    <row r="5" spans="1:5" ht="14.2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8" t="s">
        <v>10</v>
      </c>
      <c r="B8" s="7" t="s">
        <v>11</v>
      </c>
      <c r="C8" s="9" t="s">
        <v>12</v>
      </c>
      <c r="D8" s="63">
        <f>2930.7*12*4.07</f>
        <v>143135.38799999998</v>
      </c>
      <c r="E8" s="6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2930.7*12*1.55</f>
        <v>54511.01999999999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2930.7*12*0.12</f>
        <v>4220.207999999999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2930.7*12*1.1</f>
        <v>38685.24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2930.7*12*0.73</f>
        <v>25672.931999999993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2930.7*12*0.57</f>
        <v>20045.987999999994</v>
      </c>
    </row>
    <row r="15" spans="1:5" ht="1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5">
      <c r="A17" s="8" t="s">
        <v>15</v>
      </c>
      <c r="B17" s="7" t="s">
        <v>11</v>
      </c>
      <c r="C17" s="9" t="s">
        <v>12</v>
      </c>
      <c r="D17" s="59">
        <f>SUM(E19:E24)</f>
        <v>135398.33999999997</v>
      </c>
      <c r="E17" s="6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2930.7*12*0.9</f>
        <v>31651.559999999994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2930.7*12*1.79</f>
        <v>62951.435999999994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2930.7*12*0.44</f>
        <v>15474.095999999998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2930.7*12*0.09</f>
        <v>3165.1559999999995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2930.7*12*0.57</f>
        <v>20045.987999999994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2930.7*12*0.06</f>
        <v>2110.1039999999994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169160.004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2930.7*12*0.62</f>
        <v>21804.407999999996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2930.7*12*4.19</f>
        <v>147355.596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447693.7319999999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75" zoomScaleNormal="70" zoomScaleSheetLayoutView="75" workbookViewId="0" topLeftCell="A1">
      <selection activeCell="A1" sqref="A1:F1"/>
    </sheetView>
  </sheetViews>
  <sheetFormatPr defaultColWidth="8.875" defaultRowHeight="12.75" outlineLevelRow="2"/>
  <cols>
    <col min="1" max="1" width="62.75390625" style="26" customWidth="1"/>
    <col min="2" max="2" width="12.125" style="26" customWidth="1"/>
    <col min="3" max="3" width="17.625" style="26" customWidth="1"/>
    <col min="4" max="4" width="11.25390625" style="26" customWidth="1"/>
    <col min="5" max="5" width="13.875" style="26" customWidth="1"/>
    <col min="6" max="6" width="14.75390625" style="26" customWidth="1"/>
    <col min="7" max="16384" width="8.875" style="26" customWidth="1"/>
  </cols>
  <sheetData>
    <row r="1" spans="1:6" ht="15">
      <c r="A1" s="65" t="s">
        <v>143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7"/>
    </row>
    <row r="5" spans="1:4" ht="15">
      <c r="A5" s="27" t="s">
        <v>93</v>
      </c>
      <c r="D5" s="26" t="s">
        <v>64</v>
      </c>
    </row>
    <row r="6" ht="15">
      <c r="A6" s="27"/>
    </row>
    <row r="7" spans="1:6" ht="119.25" customHeight="1">
      <c r="A7" s="28" t="s">
        <v>65</v>
      </c>
      <c r="B7" s="28" t="s">
        <v>66</v>
      </c>
      <c r="C7" s="28" t="s">
        <v>67</v>
      </c>
      <c r="D7" s="28" t="s">
        <v>68</v>
      </c>
      <c r="E7" s="28" t="s">
        <v>69</v>
      </c>
      <c r="F7" s="28" t="s">
        <v>70</v>
      </c>
    </row>
    <row r="8" spans="1:6" s="35" customFormat="1" ht="32.25" customHeight="1">
      <c r="A8" s="29" t="s">
        <v>106</v>
      </c>
      <c r="B8" s="30">
        <v>2930.7</v>
      </c>
      <c r="C8" s="31">
        <v>12</v>
      </c>
      <c r="D8" s="32" t="s">
        <v>71</v>
      </c>
      <c r="E8" s="33">
        <f>E9+E10+E22+E25+E45</f>
        <v>10.933811484173292</v>
      </c>
      <c r="F8" s="34">
        <f>F9+F10+F22+F25+F45</f>
        <v>384524.6558</v>
      </c>
    </row>
    <row r="9" spans="1:6" s="36" customFormat="1" ht="19.5" customHeight="1" outlineLevel="1">
      <c r="A9" s="23" t="s">
        <v>107</v>
      </c>
      <c r="B9" s="19">
        <f>B8</f>
        <v>2930.7</v>
      </c>
      <c r="C9" s="24">
        <v>12</v>
      </c>
      <c r="D9" s="20" t="s">
        <v>7</v>
      </c>
      <c r="E9" s="21">
        <v>1.51</v>
      </c>
      <c r="F9" s="22">
        <f>B9*C9*E9</f>
        <v>53104.28399999999</v>
      </c>
    </row>
    <row r="10" spans="1:6" s="36" customFormat="1" ht="46.5" customHeight="1" outlineLevel="1">
      <c r="A10" s="23" t="s">
        <v>108</v>
      </c>
      <c r="B10" s="19">
        <f>B8</f>
        <v>2930.7</v>
      </c>
      <c r="C10" s="19" t="s">
        <v>7</v>
      </c>
      <c r="D10" s="20" t="s">
        <v>7</v>
      </c>
      <c r="E10" s="21">
        <f>F10/B10/12</f>
        <v>3.412534769850206</v>
      </c>
      <c r="F10" s="22">
        <f>SUM(F11:F21)</f>
        <v>120013.3878</v>
      </c>
    </row>
    <row r="11" spans="1:6" s="36" customFormat="1" ht="19.5" customHeight="1" outlineLevel="2">
      <c r="A11" s="18" t="s">
        <v>109</v>
      </c>
      <c r="B11" s="19">
        <v>996.6</v>
      </c>
      <c r="C11" s="24">
        <v>72</v>
      </c>
      <c r="D11" s="20" t="s">
        <v>71</v>
      </c>
      <c r="E11" s="21">
        <v>0.37</v>
      </c>
      <c r="F11" s="22">
        <f>B11*C11*E11</f>
        <v>26549.424</v>
      </c>
    </row>
    <row r="12" spans="1:6" s="36" customFormat="1" ht="18" customHeight="1" outlineLevel="2">
      <c r="A12" s="18" t="s">
        <v>94</v>
      </c>
      <c r="B12" s="19">
        <v>1258</v>
      </c>
      <c r="C12" s="24">
        <v>72</v>
      </c>
      <c r="D12" s="20" t="s">
        <v>71</v>
      </c>
      <c r="E12" s="21">
        <v>0.15</v>
      </c>
      <c r="F12" s="22">
        <f aca="true" t="shared" si="0" ref="F12:F21">B12*C12*E12</f>
        <v>13586.4</v>
      </c>
    </row>
    <row r="13" spans="1:6" s="36" customFormat="1" ht="19.5" customHeight="1" outlineLevel="2">
      <c r="A13" s="18" t="s">
        <v>95</v>
      </c>
      <c r="B13" s="19">
        <v>1</v>
      </c>
      <c r="C13" s="24">
        <v>248</v>
      </c>
      <c r="D13" s="20" t="s">
        <v>72</v>
      </c>
      <c r="E13" s="21">
        <v>9.3</v>
      </c>
      <c r="F13" s="22">
        <f>B13*C13*E13</f>
        <v>2306.4</v>
      </c>
    </row>
    <row r="14" spans="1:6" s="36" customFormat="1" ht="18" customHeight="1" outlineLevel="2">
      <c r="A14" s="18" t="s">
        <v>96</v>
      </c>
      <c r="B14" s="19">
        <v>1258</v>
      </c>
      <c r="C14" s="24">
        <v>3</v>
      </c>
      <c r="D14" s="20" t="s">
        <v>71</v>
      </c>
      <c r="E14" s="21">
        <v>3.46</v>
      </c>
      <c r="F14" s="22">
        <f t="shared" si="0"/>
        <v>13058.039999999999</v>
      </c>
    </row>
    <row r="15" spans="1:6" s="36" customFormat="1" ht="18" customHeight="1" outlineLevel="2">
      <c r="A15" s="18" t="s">
        <v>97</v>
      </c>
      <c r="B15" s="19">
        <v>3.5</v>
      </c>
      <c r="C15" s="24">
        <v>139</v>
      </c>
      <c r="D15" s="20" t="s">
        <v>71</v>
      </c>
      <c r="E15" s="21">
        <v>6.69</v>
      </c>
      <c r="F15" s="22">
        <f t="shared" si="0"/>
        <v>3254.6850000000004</v>
      </c>
    </row>
    <row r="16" spans="1:6" s="36" customFormat="1" ht="20.25" customHeight="1" outlineLevel="2">
      <c r="A16" s="18" t="s">
        <v>98</v>
      </c>
      <c r="B16" s="19">
        <v>7.2</v>
      </c>
      <c r="C16" s="24">
        <v>139</v>
      </c>
      <c r="D16" s="20" t="s">
        <v>71</v>
      </c>
      <c r="E16" s="21">
        <v>0.64</v>
      </c>
      <c r="F16" s="22">
        <f t="shared" si="0"/>
        <v>640.5120000000001</v>
      </c>
    </row>
    <row r="17" spans="1:6" s="36" customFormat="1" ht="18" customHeight="1" outlineLevel="2">
      <c r="A17" s="18" t="s">
        <v>99</v>
      </c>
      <c r="B17" s="19">
        <f>B11*0.8</f>
        <v>797.2800000000001</v>
      </c>
      <c r="C17" s="24">
        <v>72</v>
      </c>
      <c r="D17" s="20" t="s">
        <v>71</v>
      </c>
      <c r="E17" s="21">
        <v>0.53</v>
      </c>
      <c r="F17" s="22">
        <f t="shared" si="0"/>
        <v>30424.204800000003</v>
      </c>
    </row>
    <row r="18" spans="1:6" s="36" customFormat="1" ht="18" customHeight="1" outlineLevel="2">
      <c r="A18" s="18" t="s">
        <v>100</v>
      </c>
      <c r="B18" s="19">
        <v>3.5</v>
      </c>
      <c r="C18" s="24">
        <v>109</v>
      </c>
      <c r="D18" s="20" t="s">
        <v>71</v>
      </c>
      <c r="E18" s="21">
        <v>8.1</v>
      </c>
      <c r="F18" s="22">
        <f t="shared" si="0"/>
        <v>3090.15</v>
      </c>
    </row>
    <row r="19" spans="1:6" s="36" customFormat="1" ht="19.5" customHeight="1" outlineLevel="2">
      <c r="A19" s="18" t="s">
        <v>101</v>
      </c>
      <c r="B19" s="19">
        <f>B11*0.1</f>
        <v>99.66000000000001</v>
      </c>
      <c r="C19" s="24">
        <v>3</v>
      </c>
      <c r="D19" s="20" t="s">
        <v>71</v>
      </c>
      <c r="E19" s="21">
        <v>14.6</v>
      </c>
      <c r="F19" s="22">
        <f t="shared" si="0"/>
        <v>4365.108</v>
      </c>
    </row>
    <row r="20" spans="1:6" s="36" customFormat="1" ht="29.25" customHeight="1" outlineLevel="2">
      <c r="A20" s="18" t="s">
        <v>102</v>
      </c>
      <c r="B20" s="19">
        <v>7.2</v>
      </c>
      <c r="C20" s="24">
        <v>109</v>
      </c>
      <c r="D20" s="20" t="s">
        <v>71</v>
      </c>
      <c r="E20" s="21">
        <v>3.83</v>
      </c>
      <c r="F20" s="22">
        <f t="shared" si="0"/>
        <v>3005.784</v>
      </c>
    </row>
    <row r="21" spans="1:6" s="36" customFormat="1" ht="18" customHeight="1" outlineLevel="2">
      <c r="A21" s="18" t="s">
        <v>103</v>
      </c>
      <c r="B21" s="19">
        <f>B11*0.3</f>
        <v>298.98</v>
      </c>
      <c r="C21" s="24">
        <v>22</v>
      </c>
      <c r="D21" s="20" t="s">
        <v>71</v>
      </c>
      <c r="E21" s="21">
        <v>3</v>
      </c>
      <c r="F21" s="22">
        <f t="shared" si="0"/>
        <v>19732.68</v>
      </c>
    </row>
    <row r="22" spans="1:6" s="36" customFormat="1" ht="31.5" customHeight="1" outlineLevel="1">
      <c r="A22" s="23" t="s">
        <v>110</v>
      </c>
      <c r="B22" s="19">
        <v>2930.7</v>
      </c>
      <c r="C22" s="19" t="s">
        <v>7</v>
      </c>
      <c r="D22" s="20" t="s">
        <v>7</v>
      </c>
      <c r="E22" s="21">
        <f>F22/B22/12</f>
        <v>0.1271596091946179</v>
      </c>
      <c r="F22" s="22">
        <f>SUM(F23:F24)</f>
        <v>4472</v>
      </c>
    </row>
    <row r="23" spans="1:6" s="36" customFormat="1" ht="18.75" customHeight="1" outlineLevel="1">
      <c r="A23" s="18" t="s">
        <v>104</v>
      </c>
      <c r="B23" s="19">
        <v>559</v>
      </c>
      <c r="C23" s="24">
        <v>12</v>
      </c>
      <c r="D23" s="20" t="s">
        <v>7</v>
      </c>
      <c r="E23" s="21">
        <v>0.25</v>
      </c>
      <c r="F23" s="22">
        <f>B23*C23*E23</f>
        <v>1677</v>
      </c>
    </row>
    <row r="24" spans="1:6" s="36" customFormat="1" ht="20.25" customHeight="1" outlineLevel="1">
      <c r="A24" s="18" t="s">
        <v>105</v>
      </c>
      <c r="B24" s="19">
        <v>559</v>
      </c>
      <c r="C24" s="24">
        <v>1</v>
      </c>
      <c r="D24" s="20" t="s">
        <v>7</v>
      </c>
      <c r="E24" s="21">
        <v>5</v>
      </c>
      <c r="F24" s="22">
        <f>B24*C24*E24</f>
        <v>2795</v>
      </c>
    </row>
    <row r="25" spans="1:6" s="36" customFormat="1" ht="45.75" customHeight="1" outlineLevel="1">
      <c r="A25" s="37" t="s">
        <v>111</v>
      </c>
      <c r="B25" s="38">
        <f>B8</f>
        <v>2930.7</v>
      </c>
      <c r="C25" s="39">
        <v>12</v>
      </c>
      <c r="D25" s="40" t="s">
        <v>7</v>
      </c>
      <c r="E25" s="41">
        <f>F25/B25/C25</f>
        <v>5.824117105128468</v>
      </c>
      <c r="F25" s="42">
        <f>SUM(F26:F44)</f>
        <v>204824.88</v>
      </c>
    </row>
    <row r="26" spans="1:6" s="66" customFormat="1" ht="18" customHeight="1" outlineLevel="1">
      <c r="A26" s="68" t="s">
        <v>73</v>
      </c>
      <c r="B26" s="69">
        <v>784.3</v>
      </c>
      <c r="C26" s="70">
        <v>2</v>
      </c>
      <c r="D26" s="71" t="s">
        <v>71</v>
      </c>
      <c r="E26" s="72">
        <v>3.97</v>
      </c>
      <c r="F26" s="72">
        <f>ROUND(B26*E26*C26,2)</f>
        <v>6227.34</v>
      </c>
    </row>
    <row r="27" spans="1:6" s="66" customFormat="1" ht="18" customHeight="1" outlineLevel="1">
      <c r="A27" s="73" t="s">
        <v>74</v>
      </c>
      <c r="B27" s="69">
        <v>742.3</v>
      </c>
      <c r="C27" s="70">
        <v>2</v>
      </c>
      <c r="D27" s="71" t="s">
        <v>71</v>
      </c>
      <c r="E27" s="72">
        <v>3.97</v>
      </c>
      <c r="F27" s="72">
        <f aca="true" t="shared" si="1" ref="F27:F42">ROUND(B27*E27*C27,2)</f>
        <v>5893.86</v>
      </c>
    </row>
    <row r="28" spans="1:6" s="66" customFormat="1" ht="18" customHeight="1" outlineLevel="1">
      <c r="A28" s="73" t="s">
        <v>75</v>
      </c>
      <c r="B28" s="69">
        <v>561.8</v>
      </c>
      <c r="C28" s="70">
        <v>2</v>
      </c>
      <c r="D28" s="71" t="s">
        <v>71</v>
      </c>
      <c r="E28" s="72">
        <v>3.97</v>
      </c>
      <c r="F28" s="72">
        <f t="shared" si="1"/>
        <v>4460.69</v>
      </c>
    </row>
    <row r="29" spans="1:6" s="66" customFormat="1" ht="19.5" customHeight="1" outlineLevel="1">
      <c r="A29" s="73" t="s">
        <v>76</v>
      </c>
      <c r="B29" s="69">
        <v>48</v>
      </c>
      <c r="C29" s="70">
        <v>2</v>
      </c>
      <c r="D29" s="71" t="s">
        <v>71</v>
      </c>
      <c r="E29" s="72">
        <v>3.97</v>
      </c>
      <c r="F29" s="72">
        <f t="shared" si="1"/>
        <v>381.12</v>
      </c>
    </row>
    <row r="30" spans="1:6" s="66" customFormat="1" ht="19.5" customHeight="1" outlineLevel="1">
      <c r="A30" s="73" t="s">
        <v>77</v>
      </c>
      <c r="B30" s="69">
        <v>261.4</v>
      </c>
      <c r="C30" s="70">
        <v>1</v>
      </c>
      <c r="D30" s="71" t="s">
        <v>71</v>
      </c>
      <c r="E30" s="72">
        <v>43.49</v>
      </c>
      <c r="F30" s="72">
        <f t="shared" si="1"/>
        <v>11368.29</v>
      </c>
    </row>
    <row r="31" spans="1:6" s="66" customFormat="1" ht="28.5" customHeight="1" outlineLevel="1">
      <c r="A31" s="68" t="s">
        <v>78</v>
      </c>
      <c r="B31" s="69">
        <v>30</v>
      </c>
      <c r="C31" s="70">
        <v>1</v>
      </c>
      <c r="D31" s="71" t="s">
        <v>71</v>
      </c>
      <c r="E31" s="72">
        <v>283.76</v>
      </c>
      <c r="F31" s="72">
        <f t="shared" si="1"/>
        <v>8512.8</v>
      </c>
    </row>
    <row r="32" spans="1:6" s="66" customFormat="1" ht="18.75" customHeight="1" outlineLevel="1">
      <c r="A32" s="73" t="s">
        <v>130</v>
      </c>
      <c r="B32" s="69">
        <v>48</v>
      </c>
      <c r="C32" s="70">
        <v>2</v>
      </c>
      <c r="D32" s="71" t="s">
        <v>71</v>
      </c>
      <c r="E32" s="72">
        <v>43.49</v>
      </c>
      <c r="F32" s="72">
        <f t="shared" si="1"/>
        <v>4175.04</v>
      </c>
    </row>
    <row r="33" spans="1:6" s="66" customFormat="1" ht="21" customHeight="1" outlineLevel="1">
      <c r="A33" s="73" t="s">
        <v>79</v>
      </c>
      <c r="B33" s="69">
        <v>4</v>
      </c>
      <c r="C33" s="70">
        <v>5</v>
      </c>
      <c r="D33" s="71" t="s">
        <v>80</v>
      </c>
      <c r="E33" s="72">
        <v>209.8</v>
      </c>
      <c r="F33" s="72">
        <f t="shared" si="1"/>
        <v>4196</v>
      </c>
    </row>
    <row r="34" spans="1:6" s="66" customFormat="1" ht="19.5" customHeight="1" outlineLevel="1">
      <c r="A34" s="73" t="s">
        <v>81</v>
      </c>
      <c r="B34" s="69">
        <v>4</v>
      </c>
      <c r="C34" s="70">
        <v>1</v>
      </c>
      <c r="D34" s="71" t="s">
        <v>80</v>
      </c>
      <c r="E34" s="72">
        <v>304.77</v>
      </c>
      <c r="F34" s="72">
        <f t="shared" si="1"/>
        <v>1219.08</v>
      </c>
    </row>
    <row r="35" spans="1:6" s="66" customFormat="1" ht="19.5" customHeight="1" outlineLevel="1">
      <c r="A35" s="73" t="s">
        <v>82</v>
      </c>
      <c r="B35" s="69">
        <v>4</v>
      </c>
      <c r="C35" s="70">
        <v>1</v>
      </c>
      <c r="D35" s="71" t="s">
        <v>80</v>
      </c>
      <c r="E35" s="72">
        <v>88</v>
      </c>
      <c r="F35" s="72">
        <f t="shared" si="1"/>
        <v>352</v>
      </c>
    </row>
    <row r="36" spans="1:6" s="66" customFormat="1" ht="19.5" customHeight="1" outlineLevel="1">
      <c r="A36" s="73" t="s">
        <v>83</v>
      </c>
      <c r="B36" s="69">
        <v>0.7</v>
      </c>
      <c r="C36" s="70">
        <v>1</v>
      </c>
      <c r="D36" s="71" t="s">
        <v>71</v>
      </c>
      <c r="E36" s="72">
        <v>827.78</v>
      </c>
      <c r="F36" s="72">
        <f t="shared" si="1"/>
        <v>579.45</v>
      </c>
    </row>
    <row r="37" spans="1:6" s="66" customFormat="1" ht="20.25" customHeight="1" outlineLevel="1">
      <c r="A37" s="73" t="s">
        <v>84</v>
      </c>
      <c r="B37" s="69">
        <v>0.7</v>
      </c>
      <c r="C37" s="70">
        <v>1</v>
      </c>
      <c r="D37" s="71" t="s">
        <v>71</v>
      </c>
      <c r="E37" s="72">
        <v>130.69</v>
      </c>
      <c r="F37" s="72">
        <f t="shared" si="1"/>
        <v>91.48</v>
      </c>
    </row>
    <row r="38" spans="1:6" s="66" customFormat="1" ht="30" customHeight="1" outlineLevel="1">
      <c r="A38" s="68" t="s">
        <v>85</v>
      </c>
      <c r="B38" s="69">
        <v>396.2</v>
      </c>
      <c r="C38" s="70">
        <v>104</v>
      </c>
      <c r="D38" s="71" t="s">
        <v>71</v>
      </c>
      <c r="E38" s="72">
        <v>1.67</v>
      </c>
      <c r="F38" s="72">
        <f t="shared" si="1"/>
        <v>68812.02</v>
      </c>
    </row>
    <row r="39" spans="1:6" s="66" customFormat="1" ht="18" customHeight="1" outlineLevel="1">
      <c r="A39" s="73" t="s">
        <v>86</v>
      </c>
      <c r="B39" s="69">
        <f>B26+B27+B28+B38</f>
        <v>2484.5999999999995</v>
      </c>
      <c r="C39" s="70">
        <v>2</v>
      </c>
      <c r="D39" s="71" t="s">
        <v>71</v>
      </c>
      <c r="E39" s="72">
        <f>E38</f>
        <v>1.67</v>
      </c>
      <c r="F39" s="72">
        <f t="shared" si="1"/>
        <v>8298.56</v>
      </c>
    </row>
    <row r="40" spans="1:6" s="66" customFormat="1" ht="21" customHeight="1" outlineLevel="1">
      <c r="A40" s="73" t="s">
        <v>87</v>
      </c>
      <c r="B40" s="69">
        <v>3</v>
      </c>
      <c r="C40" s="70">
        <v>1</v>
      </c>
      <c r="D40" s="71" t="s">
        <v>80</v>
      </c>
      <c r="E40" s="72">
        <v>242.13</v>
      </c>
      <c r="F40" s="72">
        <f t="shared" si="1"/>
        <v>726.39</v>
      </c>
    </row>
    <row r="41" spans="1:6" s="66" customFormat="1" ht="19.5" customHeight="1" outlineLevel="1">
      <c r="A41" s="73" t="s">
        <v>134</v>
      </c>
      <c r="B41" s="69">
        <v>1</v>
      </c>
      <c r="C41" s="74">
        <v>1</v>
      </c>
      <c r="D41" s="75" t="s">
        <v>80</v>
      </c>
      <c r="E41" s="76">
        <v>177.56</v>
      </c>
      <c r="F41" s="72">
        <f t="shared" si="1"/>
        <v>177.56</v>
      </c>
    </row>
    <row r="42" spans="1:6" s="66" customFormat="1" ht="21" customHeight="1" outlineLevel="1">
      <c r="A42" s="73" t="s">
        <v>88</v>
      </c>
      <c r="B42" s="69">
        <v>640</v>
      </c>
      <c r="C42" s="70">
        <v>0.3</v>
      </c>
      <c r="D42" s="71" t="s">
        <v>89</v>
      </c>
      <c r="E42" s="72">
        <v>11.4</v>
      </c>
      <c r="F42" s="72">
        <f t="shared" si="1"/>
        <v>2188.8</v>
      </c>
    </row>
    <row r="43" spans="1:7" s="66" customFormat="1" ht="45" outlineLevel="1">
      <c r="A43" s="77" t="s">
        <v>131</v>
      </c>
      <c r="B43" s="78">
        <v>10</v>
      </c>
      <c r="C43" s="70">
        <v>1</v>
      </c>
      <c r="D43" s="79" t="s">
        <v>71</v>
      </c>
      <c r="E43" s="72">
        <v>5020.76</v>
      </c>
      <c r="F43" s="72">
        <f>ROUND(B43*E43*C43,2)</f>
        <v>50207.6</v>
      </c>
      <c r="G43" s="67"/>
    </row>
    <row r="44" spans="1:7" s="66" customFormat="1" ht="19.5" customHeight="1" outlineLevel="1">
      <c r="A44" s="77" t="s">
        <v>132</v>
      </c>
      <c r="B44" s="78">
        <v>120</v>
      </c>
      <c r="C44" s="74">
        <v>12</v>
      </c>
      <c r="D44" s="79" t="s">
        <v>133</v>
      </c>
      <c r="E44" s="72">
        <v>18.72</v>
      </c>
      <c r="F44" s="72">
        <f>B44*C44*E44</f>
        <v>26956.8</v>
      </c>
      <c r="G44" s="67"/>
    </row>
    <row r="45" spans="1:6" s="36" customFormat="1" ht="31.5" customHeight="1" outlineLevel="1">
      <c r="A45" s="23" t="s">
        <v>112</v>
      </c>
      <c r="B45" s="19">
        <f>B8</f>
        <v>2930.7</v>
      </c>
      <c r="C45" s="39">
        <v>12</v>
      </c>
      <c r="D45" s="40" t="s">
        <v>24</v>
      </c>
      <c r="E45" s="41">
        <v>0.06</v>
      </c>
      <c r="F45" s="42">
        <f>B45*C45*E45</f>
        <v>2110.1039999999994</v>
      </c>
    </row>
    <row r="46" spans="1:6" s="35" customFormat="1" ht="48" customHeight="1">
      <c r="A46" s="29" t="s">
        <v>113</v>
      </c>
      <c r="B46" s="30">
        <f>B8</f>
        <v>2930.7</v>
      </c>
      <c r="C46" s="31">
        <v>12</v>
      </c>
      <c r="D46" s="32" t="s">
        <v>7</v>
      </c>
      <c r="E46" s="33">
        <f>SUM(E47,E54)</f>
        <v>4.991566889594068</v>
      </c>
      <c r="F46" s="34">
        <f>SUM(F47,F54)</f>
        <v>175545.421</v>
      </c>
    </row>
    <row r="47" spans="1:6" s="43" customFormat="1" ht="30.75" customHeight="1">
      <c r="A47" s="23" t="s">
        <v>114</v>
      </c>
      <c r="B47" s="19">
        <f>B46</f>
        <v>2930.7</v>
      </c>
      <c r="C47" s="24">
        <v>12</v>
      </c>
      <c r="D47" s="20" t="s">
        <v>7</v>
      </c>
      <c r="E47" s="21">
        <f>F47/B47/C47</f>
        <v>0.6910297312359961</v>
      </c>
      <c r="F47" s="22">
        <f>SUM(F48:F53)</f>
        <v>24302.410000000003</v>
      </c>
    </row>
    <row r="48" spans="1:6" s="80" customFormat="1" ht="30.75" customHeight="1">
      <c r="A48" s="77" t="s">
        <v>135</v>
      </c>
      <c r="B48" s="78">
        <v>20</v>
      </c>
      <c r="C48" s="70">
        <v>12</v>
      </c>
      <c r="D48" s="79" t="s">
        <v>80</v>
      </c>
      <c r="E48" s="72">
        <v>34.58</v>
      </c>
      <c r="F48" s="72">
        <f aca="true" t="shared" si="2" ref="F48:F53">B48*C48*E48</f>
        <v>8299.199999999999</v>
      </c>
    </row>
    <row r="49" spans="1:6" s="80" customFormat="1" ht="15">
      <c r="A49" s="77" t="s">
        <v>136</v>
      </c>
      <c r="B49" s="78">
        <f>1</f>
        <v>1</v>
      </c>
      <c r="C49" s="70">
        <v>12</v>
      </c>
      <c r="D49" s="79" t="s">
        <v>80</v>
      </c>
      <c r="E49" s="72">
        <v>192.59</v>
      </c>
      <c r="F49" s="72">
        <f t="shared" si="2"/>
        <v>2311.08</v>
      </c>
    </row>
    <row r="50" spans="1:6" s="80" customFormat="1" ht="30">
      <c r="A50" s="77" t="s">
        <v>128</v>
      </c>
      <c r="B50" s="78">
        <v>20</v>
      </c>
      <c r="C50" s="70">
        <v>1</v>
      </c>
      <c r="D50" s="79" t="s">
        <v>80</v>
      </c>
      <c r="E50" s="72">
        <v>465.04</v>
      </c>
      <c r="F50" s="72">
        <f t="shared" si="2"/>
        <v>9300.800000000001</v>
      </c>
    </row>
    <row r="51" spans="1:6" s="80" customFormat="1" ht="15">
      <c r="A51" s="77" t="s">
        <v>129</v>
      </c>
      <c r="B51" s="78">
        <v>1</v>
      </c>
      <c r="C51" s="70">
        <v>1</v>
      </c>
      <c r="D51" s="79" t="s">
        <v>80</v>
      </c>
      <c r="E51" s="72">
        <v>2144.93</v>
      </c>
      <c r="F51" s="72">
        <f t="shared" si="2"/>
        <v>2144.93</v>
      </c>
    </row>
    <row r="52" spans="1:6" s="80" customFormat="1" ht="30">
      <c r="A52" s="77" t="s">
        <v>137</v>
      </c>
      <c r="B52" s="78">
        <v>0</v>
      </c>
      <c r="C52" s="70">
        <v>1</v>
      </c>
      <c r="D52" s="79" t="s">
        <v>127</v>
      </c>
      <c r="E52" s="72">
        <v>4500</v>
      </c>
      <c r="F52" s="72">
        <f t="shared" si="2"/>
        <v>0</v>
      </c>
    </row>
    <row r="53" spans="1:6" s="66" customFormat="1" ht="17.25" customHeight="1" outlineLevel="1">
      <c r="A53" s="77" t="s">
        <v>132</v>
      </c>
      <c r="B53" s="78">
        <v>10</v>
      </c>
      <c r="C53" s="70">
        <v>12</v>
      </c>
      <c r="D53" s="79" t="s">
        <v>133</v>
      </c>
      <c r="E53" s="72">
        <v>18.72</v>
      </c>
      <c r="F53" s="72">
        <f t="shared" si="2"/>
        <v>2246.3999999999996</v>
      </c>
    </row>
    <row r="54" spans="1:6" s="43" customFormat="1" ht="45.75" customHeight="1">
      <c r="A54" s="23" t="s">
        <v>115</v>
      </c>
      <c r="B54" s="19">
        <f>B47</f>
        <v>2930.7</v>
      </c>
      <c r="C54" s="24">
        <v>12</v>
      </c>
      <c r="D54" s="20" t="s">
        <v>7</v>
      </c>
      <c r="E54" s="21">
        <f>F54/B54/C54</f>
        <v>4.300537158358072</v>
      </c>
      <c r="F54" s="22">
        <f>SUM(F55:F67)</f>
        <v>151243.011</v>
      </c>
    </row>
    <row r="55" spans="1:6" s="80" customFormat="1" ht="30">
      <c r="A55" s="77" t="s">
        <v>116</v>
      </c>
      <c r="B55" s="78">
        <v>135</v>
      </c>
      <c r="C55" s="70">
        <v>1</v>
      </c>
      <c r="D55" s="79" t="s">
        <v>123</v>
      </c>
      <c r="E55" s="72">
        <v>23.97</v>
      </c>
      <c r="F55" s="72">
        <f aca="true" t="shared" si="3" ref="F55:F65">B55*C55*E55</f>
        <v>3235.95</v>
      </c>
    </row>
    <row r="56" spans="1:6" s="80" customFormat="1" ht="15">
      <c r="A56" s="77" t="s">
        <v>117</v>
      </c>
      <c r="B56" s="78">
        <v>135</v>
      </c>
      <c r="C56" s="70">
        <v>1</v>
      </c>
      <c r="D56" s="79" t="s">
        <v>89</v>
      </c>
      <c r="E56" s="72">
        <v>88.84</v>
      </c>
      <c r="F56" s="72">
        <f t="shared" si="3"/>
        <v>11993.4</v>
      </c>
    </row>
    <row r="57" spans="1:6" s="80" customFormat="1" ht="15">
      <c r="A57" s="77" t="s">
        <v>118</v>
      </c>
      <c r="B57" s="78">
        <v>12709</v>
      </c>
      <c r="C57" s="70">
        <v>1</v>
      </c>
      <c r="D57" s="79" t="s">
        <v>124</v>
      </c>
      <c r="E57" s="72">
        <v>0.32</v>
      </c>
      <c r="F57" s="72">
        <f t="shared" si="3"/>
        <v>4066.88</v>
      </c>
    </row>
    <row r="58" spans="1:6" s="80" customFormat="1" ht="15">
      <c r="A58" s="77" t="s">
        <v>119</v>
      </c>
      <c r="B58" s="78">
        <v>2</v>
      </c>
      <c r="C58" s="70">
        <v>1</v>
      </c>
      <c r="D58" s="79" t="s">
        <v>125</v>
      </c>
      <c r="E58" s="72">
        <v>684.09</v>
      </c>
      <c r="F58" s="72">
        <f t="shared" si="3"/>
        <v>1368.18</v>
      </c>
    </row>
    <row r="59" spans="1:6" s="80" customFormat="1" ht="45">
      <c r="A59" s="77" t="s">
        <v>138</v>
      </c>
      <c r="B59" s="78">
        <v>561.8</v>
      </c>
      <c r="C59" s="70">
        <v>104</v>
      </c>
      <c r="D59" s="79" t="s">
        <v>71</v>
      </c>
      <c r="E59" s="72">
        <v>1.31</v>
      </c>
      <c r="F59" s="72">
        <f t="shared" si="3"/>
        <v>76539.632</v>
      </c>
    </row>
    <row r="60" spans="1:6" s="80" customFormat="1" ht="30">
      <c r="A60" s="77" t="s">
        <v>139</v>
      </c>
      <c r="B60" s="78">
        <v>4</v>
      </c>
      <c r="C60" s="70">
        <v>1</v>
      </c>
      <c r="D60" s="79" t="s">
        <v>80</v>
      </c>
      <c r="E60" s="72">
        <v>259.45</v>
      </c>
      <c r="F60" s="72">
        <f t="shared" si="3"/>
        <v>1037.8</v>
      </c>
    </row>
    <row r="61" spans="1:6" s="80" customFormat="1" ht="15">
      <c r="A61" s="77" t="s">
        <v>140</v>
      </c>
      <c r="B61" s="78">
        <v>128</v>
      </c>
      <c r="C61" s="70">
        <v>1</v>
      </c>
      <c r="D61" s="79" t="s">
        <v>80</v>
      </c>
      <c r="E61" s="72">
        <v>82.84</v>
      </c>
      <c r="F61" s="72">
        <f t="shared" si="3"/>
        <v>10603.52</v>
      </c>
    </row>
    <row r="62" spans="1:6" s="80" customFormat="1" ht="15">
      <c r="A62" s="77" t="s">
        <v>120</v>
      </c>
      <c r="B62" s="78">
        <v>1</v>
      </c>
      <c r="C62" s="70">
        <v>1</v>
      </c>
      <c r="D62" s="79" t="s">
        <v>80</v>
      </c>
      <c r="E62" s="72">
        <v>396.81</v>
      </c>
      <c r="F62" s="72">
        <f t="shared" si="3"/>
        <v>396.81</v>
      </c>
    </row>
    <row r="63" spans="1:6" s="80" customFormat="1" ht="15">
      <c r="A63" s="77" t="s">
        <v>121</v>
      </c>
      <c r="B63" s="78">
        <v>24</v>
      </c>
      <c r="C63" s="70">
        <v>1</v>
      </c>
      <c r="D63" s="79" t="s">
        <v>80</v>
      </c>
      <c r="E63" s="72">
        <v>227.66</v>
      </c>
      <c r="F63" s="72">
        <f t="shared" si="3"/>
        <v>5463.84</v>
      </c>
    </row>
    <row r="64" spans="1:6" s="80" customFormat="1" ht="30">
      <c r="A64" s="77" t="s">
        <v>141</v>
      </c>
      <c r="B64" s="78">
        <v>784.3</v>
      </c>
      <c r="C64" s="70">
        <v>3</v>
      </c>
      <c r="D64" s="79" t="s">
        <v>71</v>
      </c>
      <c r="E64" s="72">
        <v>1.31</v>
      </c>
      <c r="F64" s="72">
        <f t="shared" si="3"/>
        <v>3082.2989999999995</v>
      </c>
    </row>
    <row r="65" spans="1:6" s="80" customFormat="1" ht="30">
      <c r="A65" s="77" t="s">
        <v>142</v>
      </c>
      <c r="B65" s="78">
        <v>70</v>
      </c>
      <c r="C65" s="70">
        <v>1</v>
      </c>
      <c r="D65" s="79" t="s">
        <v>89</v>
      </c>
      <c r="E65" s="72">
        <v>132.85</v>
      </c>
      <c r="F65" s="72">
        <f t="shared" si="3"/>
        <v>9299.5</v>
      </c>
    </row>
    <row r="66" spans="1:6" s="80" customFormat="1" ht="30">
      <c r="A66" s="77" t="s">
        <v>122</v>
      </c>
      <c r="B66" s="78">
        <v>44</v>
      </c>
      <c r="C66" s="70">
        <v>1</v>
      </c>
      <c r="D66" s="79" t="s">
        <v>126</v>
      </c>
      <c r="E66" s="72">
        <v>191.6</v>
      </c>
      <c r="F66" s="72">
        <f>B66*C66*E66</f>
        <v>8430.4</v>
      </c>
    </row>
    <row r="67" spans="1:6" s="80" customFormat="1" ht="15">
      <c r="A67" s="77" t="s">
        <v>132</v>
      </c>
      <c r="B67" s="78">
        <v>70</v>
      </c>
      <c r="C67" s="70">
        <v>12</v>
      </c>
      <c r="D67" s="79" t="s">
        <v>133</v>
      </c>
      <c r="E67" s="72">
        <v>18.72</v>
      </c>
      <c r="F67" s="72">
        <f>B67*C67*E67</f>
        <v>15724.8</v>
      </c>
    </row>
    <row r="68" spans="1:6" s="35" customFormat="1" ht="18" customHeight="1">
      <c r="A68" s="44" t="s">
        <v>90</v>
      </c>
      <c r="B68" s="45"/>
      <c r="C68" s="45"/>
      <c r="D68" s="46"/>
      <c r="E68" s="33">
        <f>E8+E46</f>
        <v>15.92537837376736</v>
      </c>
      <c r="F68" s="47">
        <f>F8+F46</f>
        <v>560070.0768</v>
      </c>
    </row>
    <row r="69" spans="1:6" ht="15">
      <c r="A69" s="48"/>
      <c r="B69" s="49"/>
      <c r="C69" s="49"/>
      <c r="D69" s="49"/>
      <c r="E69" s="49"/>
      <c r="F69" s="49"/>
    </row>
    <row r="71" spans="1:5" ht="15">
      <c r="A71" s="25" t="s">
        <v>91</v>
      </c>
      <c r="B71" s="50"/>
      <c r="C71" s="26" t="s">
        <v>92</v>
      </c>
      <c r="E71" s="51"/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2020-03-27T10:58:04Z</cp:lastPrinted>
  <dcterms:created xsi:type="dcterms:W3CDTF">2018-04-02T07:45:01Z</dcterms:created>
  <dcterms:modified xsi:type="dcterms:W3CDTF">2020-12-21T08:22:12Z</dcterms:modified>
  <cp:category/>
  <cp:version/>
  <cp:contentType/>
  <cp:contentStatus/>
</cp:coreProperties>
</file>